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650\Downloads\"/>
    </mc:Choice>
  </mc:AlternateContent>
  <xr:revisionPtr revIDLastSave="0" documentId="8_{FAEB791E-8B76-4458-BED3-898E663C9F1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lad1" sheetId="1" r:id="rId1"/>
    <sheet name="Blad4" sheetId="4" r:id="rId2"/>
    <sheet name="Blad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4" l="1"/>
  <c r="R17" i="4"/>
  <c r="P14" i="4"/>
  <c r="R8" i="4"/>
  <c r="K9" i="4"/>
  <c r="G4" i="4"/>
  <c r="F3" i="4"/>
  <c r="F18" i="1"/>
  <c r="G31" i="2"/>
  <c r="Q22" i="4"/>
  <c r="K17" i="4"/>
  <c r="K22" i="4" s="1"/>
  <c r="R18" i="4" s="1"/>
  <c r="F21" i="4"/>
  <c r="E21" i="4"/>
  <c r="D21" i="4"/>
  <c r="C21" i="4"/>
  <c r="P22" i="4"/>
  <c r="O22" i="4"/>
  <c r="R22" i="4" l="1"/>
  <c r="E7" i="1"/>
  <c r="K10" i="4"/>
  <c r="K12" i="4" s="1"/>
  <c r="Q14" i="4" s="1"/>
  <c r="R14" i="4" s="1"/>
  <c r="S14" i="4" s="1"/>
  <c r="B21" i="4"/>
  <c r="G21" i="4" s="1"/>
  <c r="G5" i="4" s="1"/>
  <c r="G10" i="2" l="1"/>
  <c r="G12" i="2" s="1"/>
  <c r="G16" i="2" s="1"/>
  <c r="H8" i="2" s="1"/>
  <c r="H10" i="2" s="1"/>
  <c r="H12" i="2" s="1"/>
  <c r="H16" i="2" s="1"/>
  <c r="I8" i="2" s="1"/>
  <c r="I10" i="2" s="1"/>
  <c r="I12" i="2" s="1"/>
  <c r="I16" i="2" s="1"/>
  <c r="J8" i="2" s="1"/>
  <c r="J10" i="2" s="1"/>
  <c r="J12" i="2" s="1"/>
  <c r="J16" i="2" s="1"/>
  <c r="K8" i="2" s="1"/>
  <c r="K10" i="2" s="1"/>
  <c r="K12" i="2" s="1"/>
  <c r="K16" i="2" s="1"/>
  <c r="L8" i="2" s="1"/>
  <c r="L10" i="2" s="1"/>
  <c r="L12" i="2" s="1"/>
  <c r="L16" i="2" s="1"/>
  <c r="E9" i="1"/>
  <c r="E13" i="1" s="1"/>
</calcChain>
</file>

<file path=xl/sharedStrings.xml><?xml version="1.0" encoding="utf-8"?>
<sst xmlns="http://schemas.openxmlformats.org/spreadsheetml/2006/main" count="101" uniqueCount="84">
  <si>
    <t>doelvermogen</t>
  </si>
  <si>
    <t xml:space="preserve">belegg resultaat </t>
  </si>
  <si>
    <t xml:space="preserve">Bankkosten </t>
  </si>
  <si>
    <t>Bestuurskosten</t>
  </si>
  <si>
    <t>verstrekte subsidies</t>
  </si>
  <si>
    <t xml:space="preserve">Verplichtingen </t>
  </si>
  <si>
    <t xml:space="preserve">Meerjarenraming </t>
  </si>
  <si>
    <t xml:space="preserve">x 1.000 </t>
  </si>
  <si>
    <t>kosten</t>
  </si>
  <si>
    <t>Beschikbaar Vermogen</t>
  </si>
  <si>
    <t>* 1000</t>
  </si>
  <si>
    <t xml:space="preserve">Van het vermogen ad </t>
  </si>
  <si>
    <t>is benodigd voor</t>
  </si>
  <si>
    <t>continuiteitsreserve</t>
  </si>
  <si>
    <t>projectreserve</t>
  </si>
  <si>
    <t xml:space="preserve">zodat het vrij beschikbare </t>
  </si>
  <si>
    <t>beleggingsresultaat</t>
  </si>
  <si>
    <t>subsidie</t>
  </si>
  <si>
    <t>geeft</t>
  </si>
  <si>
    <t xml:space="preserve">blijft </t>
  </si>
  <si>
    <t xml:space="preserve">verwerken </t>
  </si>
  <si>
    <t>Rek Crt</t>
  </si>
  <si>
    <t>in</t>
  </si>
  <si>
    <t>uit</t>
  </si>
  <si>
    <t xml:space="preserve"> </t>
  </si>
  <si>
    <t>bankkosten</t>
  </si>
  <si>
    <t>kp</t>
  </si>
  <si>
    <t>best</t>
  </si>
  <si>
    <t>Wbs</t>
  </si>
  <si>
    <t>subs</t>
  </si>
  <si>
    <t xml:space="preserve">begin </t>
  </si>
  <si>
    <t>eind</t>
  </si>
  <si>
    <t xml:space="preserve">BR </t>
  </si>
  <si>
    <t>Portefeuille en rek.</t>
  </si>
  <si>
    <t xml:space="preserve">Spaar </t>
  </si>
  <si>
    <t>so</t>
  </si>
  <si>
    <t>port</t>
  </si>
  <si>
    <t>rente</t>
  </si>
  <si>
    <t>opn</t>
  </si>
  <si>
    <t xml:space="preserve">rente </t>
  </si>
  <si>
    <t xml:space="preserve">so </t>
  </si>
  <si>
    <t>begin</t>
  </si>
  <si>
    <t>best ko</t>
  </si>
  <si>
    <t>wbs</t>
  </si>
  <si>
    <t xml:space="preserve">subs </t>
  </si>
  <si>
    <t>spaar</t>
  </si>
  <si>
    <t xml:space="preserve">rek crt </t>
  </si>
  <si>
    <t>zie onder</t>
  </si>
  <si>
    <t xml:space="preserve">Henriëtte  de Wolf st TRICHT </t>
  </si>
  <si>
    <t>Aandelenportefeuille</t>
  </si>
  <si>
    <t xml:space="preserve">op de lopende rekeningen </t>
  </si>
  <si>
    <t>op Port. lopende/rek.</t>
  </si>
  <si>
    <t>360 / 915</t>
  </si>
  <si>
    <t>belegrek</t>
  </si>
  <si>
    <t>waarborg</t>
  </si>
  <si>
    <t xml:space="preserve">Wind </t>
  </si>
  <si>
    <t>x 1000</t>
  </si>
  <si>
    <t xml:space="preserve">Er zijn in het verslagjaar </t>
  </si>
  <si>
    <t xml:space="preserve">noch overeengekomen </t>
  </si>
  <si>
    <t>belegg</t>
  </si>
  <si>
    <t>stort</t>
  </si>
  <si>
    <t>resteert (vlgs begroting)</t>
  </si>
  <si>
    <t xml:space="preserve">waarvan reeds toegezegd </t>
  </si>
  <si>
    <t xml:space="preserve">6 # </t>
  </si>
  <si>
    <t xml:space="preserve"> - geen beloningen aan bestuurders verstrekt </t>
  </si>
  <si>
    <t xml:space="preserve"> -er zijn verder geen verplichtingen die ten laste komen  </t>
  </si>
  <si>
    <t>waarborgsom DzWB</t>
  </si>
  <si>
    <t xml:space="preserve"> - geen toezeggingen gedaan  </t>
  </si>
  <si>
    <t>van 2021</t>
  </si>
  <si>
    <t>Nota bene:</t>
  </si>
  <si>
    <t xml:space="preserve">per 17 september 2022 </t>
  </si>
  <si>
    <t>243K</t>
  </si>
  <si>
    <t xml:space="preserve">er is dus een beleggingsresultaat van neg. 30K </t>
  </si>
  <si>
    <t>voorlopig over 2022</t>
  </si>
  <si>
    <t xml:space="preserve">vermogen bedraagt per 31 12 21 </t>
  </si>
  <si>
    <t xml:space="preserve">a) de waarde van de portefeuille bedraagt </t>
  </si>
  <si>
    <t xml:space="preserve">b) Er was voorzien in een vermogen van 283K </t>
  </si>
  <si>
    <t xml:space="preserve">Per saldo dus nog over 6K </t>
  </si>
  <si>
    <t>dus is er per 31 12 31 een achterstand van 36K</t>
  </si>
  <si>
    <t xml:space="preserve"> - uitkeringen gedaan aan: Corsoclub en tbv Neeltje Jantje</t>
  </si>
  <si>
    <t xml:space="preserve">onze voorzitter staat aan het roer </t>
  </si>
  <si>
    <t xml:space="preserve">met de gerestaureerde Neeltje Jantje </t>
  </si>
  <si>
    <t>een opname tijdens  de proefvaart</t>
  </si>
  <si>
    <t xml:space="preserve">op de Waal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</si>
</sst>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  <xf numFmtId="0" fontId="0" fillId="6" borderId="0" xfId="0" applyFill="1"/>
    <xf numFmtId="0" fontId="1" fillId="6" borderId="0" xfId="0" applyFont="1" applyFill="1"/>
    <xf numFmtId="1" fontId="0" fillId="3" borderId="0" xfId="0" applyNumberFormat="1" applyFill="1"/>
    <xf numFmtId="0" fontId="0" fillId="6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</xdr:colOff>
      <xdr:row>30</xdr:row>
      <xdr:rowOff>132219</xdr:rowOff>
    </xdr:from>
    <xdr:to>
      <xdr:col>5</xdr:col>
      <xdr:colOff>464820</xdr:colOff>
      <xdr:row>49</xdr:row>
      <xdr:rowOff>110002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7B2DFA0-5A8D-2959-3FFB-15EC675D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" y="5618619"/>
          <a:ext cx="2606040" cy="3452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0"/>
  <sheetViews>
    <sheetView topLeftCell="A27" workbookViewId="0">
      <selection activeCell="G42" sqref="G42"/>
    </sheetView>
  </sheetViews>
  <sheetFormatPr defaultRowHeight="15" x14ac:dyDescent="0.25"/>
  <cols>
    <col min="1" max="1" width="2.7109375" customWidth="1"/>
    <col min="5" max="5" width="8.85546875" style="4"/>
  </cols>
  <sheetData>
    <row r="2" spans="2:10" x14ac:dyDescent="0.25">
      <c r="C2" t="s">
        <v>48</v>
      </c>
    </row>
    <row r="3" spans="2:10" x14ac:dyDescent="0.25">
      <c r="B3" s="2"/>
      <c r="C3" s="2"/>
      <c r="D3" s="2">
        <v>2021</v>
      </c>
      <c r="E3" s="10"/>
      <c r="F3" s="2" t="s">
        <v>56</v>
      </c>
    </row>
    <row r="4" spans="2:10" x14ac:dyDescent="0.25">
      <c r="B4" s="2"/>
      <c r="C4" s="2"/>
      <c r="D4" s="2"/>
      <c r="E4" s="10"/>
      <c r="F4" s="2"/>
    </row>
    <row r="5" spans="2:10" x14ac:dyDescent="0.25">
      <c r="B5" s="2" t="s">
        <v>0</v>
      </c>
      <c r="C5" s="2"/>
      <c r="D5" s="2">
        <v>309</v>
      </c>
      <c r="E5" s="10"/>
      <c r="F5" s="2"/>
    </row>
    <row r="6" spans="2:10" x14ac:dyDescent="0.25">
      <c r="B6" s="2" t="s">
        <v>1</v>
      </c>
      <c r="C6" s="2"/>
      <c r="D6" s="2">
        <v>15</v>
      </c>
      <c r="E6" s="10"/>
      <c r="F6" s="2"/>
    </row>
    <row r="7" spans="2:10" x14ac:dyDescent="0.25">
      <c r="B7" s="2"/>
      <c r="C7" s="2"/>
      <c r="D7" s="2"/>
      <c r="E7" s="10">
        <f>D5+D6</f>
        <v>324</v>
      </c>
      <c r="F7" s="2"/>
    </row>
    <row r="8" spans="2:10" x14ac:dyDescent="0.25">
      <c r="B8" s="2" t="s">
        <v>4</v>
      </c>
      <c r="C8" s="2"/>
      <c r="D8" s="2"/>
      <c r="E8" s="10">
        <v>5</v>
      </c>
      <c r="F8" s="2"/>
    </row>
    <row r="9" spans="2:10" x14ac:dyDescent="0.25">
      <c r="B9" s="2"/>
      <c r="C9" s="2"/>
      <c r="D9" s="2"/>
      <c r="E9" s="10">
        <f>E7-E8</f>
        <v>319</v>
      </c>
      <c r="F9" s="2"/>
    </row>
    <row r="10" spans="2:10" x14ac:dyDescent="0.25">
      <c r="B10" s="2" t="s">
        <v>2</v>
      </c>
      <c r="C10" s="2"/>
      <c r="D10" s="2">
        <v>0.2</v>
      </c>
      <c r="E10" s="10"/>
      <c r="F10" s="2"/>
    </row>
    <row r="11" spans="2:10" x14ac:dyDescent="0.25">
      <c r="B11" s="2" t="s">
        <v>3</v>
      </c>
      <c r="C11" s="2"/>
      <c r="D11" s="2">
        <v>0.4</v>
      </c>
      <c r="E11" s="10"/>
      <c r="F11" s="2"/>
    </row>
    <row r="12" spans="2:10" x14ac:dyDescent="0.25">
      <c r="B12" s="2"/>
      <c r="C12" s="2"/>
      <c r="D12" s="2"/>
      <c r="E12" s="10">
        <v>0</v>
      </c>
      <c r="F12" s="2"/>
    </row>
    <row r="13" spans="2:10" x14ac:dyDescent="0.25">
      <c r="B13" s="2"/>
      <c r="C13" s="2"/>
      <c r="D13" s="2"/>
      <c r="E13" s="10">
        <f>E9-E12</f>
        <v>319</v>
      </c>
      <c r="F13" s="2"/>
    </row>
    <row r="14" spans="2:10" x14ac:dyDescent="0.25">
      <c r="B14" s="2" t="s">
        <v>49</v>
      </c>
      <c r="C14" s="2"/>
      <c r="D14" s="2"/>
      <c r="E14" s="10" t="s">
        <v>24</v>
      </c>
      <c r="F14" s="2">
        <v>274</v>
      </c>
    </row>
    <row r="15" spans="2:10" x14ac:dyDescent="0.25">
      <c r="B15" s="2" t="s">
        <v>50</v>
      </c>
      <c r="C15" s="2"/>
      <c r="D15" s="2"/>
      <c r="E15" s="10" t="s">
        <v>24</v>
      </c>
      <c r="F15" s="2">
        <v>44</v>
      </c>
      <c r="J15" t="s">
        <v>24</v>
      </c>
    </row>
    <row r="16" spans="2:10" x14ac:dyDescent="0.25">
      <c r="B16" s="2" t="s">
        <v>51</v>
      </c>
      <c r="C16" s="2"/>
      <c r="D16" s="2"/>
      <c r="E16" s="10"/>
      <c r="F16" s="2">
        <v>1</v>
      </c>
    </row>
    <row r="17" spans="2:8" x14ac:dyDescent="0.25">
      <c r="B17" s="2" t="s">
        <v>66</v>
      </c>
      <c r="C17" s="2"/>
      <c r="D17" s="2" t="s">
        <v>24</v>
      </c>
      <c r="E17" s="10"/>
      <c r="F17" s="2">
        <v>0</v>
      </c>
    </row>
    <row r="18" spans="2:8" x14ac:dyDescent="0.25">
      <c r="B18" s="2"/>
      <c r="C18" s="2"/>
      <c r="D18" s="2"/>
      <c r="E18" s="10"/>
      <c r="F18" s="2">
        <f>SUM(F14:F17)</f>
        <v>319</v>
      </c>
    </row>
    <row r="19" spans="2:8" x14ac:dyDescent="0.25">
      <c r="B19" s="2" t="s">
        <v>5</v>
      </c>
      <c r="C19" s="2"/>
      <c r="D19" s="2" t="s">
        <v>47</v>
      </c>
      <c r="E19" s="10"/>
      <c r="F19" s="2"/>
    </row>
    <row r="20" spans="2:8" x14ac:dyDescent="0.25">
      <c r="B20" s="2"/>
      <c r="C20" s="2"/>
      <c r="D20" s="2"/>
      <c r="E20" s="10"/>
      <c r="F20" s="2"/>
    </row>
    <row r="22" spans="2:8" x14ac:dyDescent="0.25">
      <c r="B22" t="s">
        <v>57</v>
      </c>
    </row>
    <row r="24" spans="2:8" x14ac:dyDescent="0.25">
      <c r="B24" t="s">
        <v>24</v>
      </c>
      <c r="C24" t="s">
        <v>79</v>
      </c>
    </row>
    <row r="25" spans="2:8" x14ac:dyDescent="0.25">
      <c r="B25" t="s">
        <v>24</v>
      </c>
      <c r="C25" t="s">
        <v>67</v>
      </c>
    </row>
    <row r="26" spans="2:8" x14ac:dyDescent="0.25">
      <c r="C26" t="s">
        <v>65</v>
      </c>
      <c r="H26" t="s">
        <v>24</v>
      </c>
    </row>
    <row r="27" spans="2:8" x14ac:dyDescent="0.25">
      <c r="B27" t="s">
        <v>24</v>
      </c>
      <c r="C27" t="s">
        <v>68</v>
      </c>
      <c r="D27" t="s">
        <v>24</v>
      </c>
    </row>
    <row r="28" spans="2:8" x14ac:dyDescent="0.25">
      <c r="C28" t="s">
        <v>64</v>
      </c>
    </row>
    <row r="29" spans="2:8" x14ac:dyDescent="0.25">
      <c r="D29" t="s">
        <v>58</v>
      </c>
    </row>
    <row r="37" spans="7:7" x14ac:dyDescent="0.25">
      <c r="G37" t="s">
        <v>82</v>
      </c>
    </row>
    <row r="38" spans="7:7" x14ac:dyDescent="0.25">
      <c r="G38" t="s">
        <v>81</v>
      </c>
    </row>
    <row r="39" spans="7:7" x14ac:dyDescent="0.25">
      <c r="G39" t="s">
        <v>83</v>
      </c>
    </row>
    <row r="40" spans="7:7" x14ac:dyDescent="0.25">
      <c r="G40" t="s">
        <v>80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05F0-9666-479E-928A-D73A57FF0D09}">
  <sheetPr>
    <pageSetUpPr fitToPage="1"/>
  </sheetPr>
  <dimension ref="B2:S34"/>
  <sheetViews>
    <sheetView workbookViewId="0">
      <selection activeCell="T22" sqref="T22"/>
    </sheetView>
  </sheetViews>
  <sheetFormatPr defaultRowHeight="15" x14ac:dyDescent="0.25"/>
  <cols>
    <col min="1" max="1" width="3.7109375" customWidth="1"/>
    <col min="2" max="2" width="10" customWidth="1"/>
    <col min="8" max="8" width="3.28515625" customWidth="1"/>
    <col min="11" max="11" width="10" bestFit="1" customWidth="1"/>
  </cols>
  <sheetData>
    <row r="2" spans="2:19" x14ac:dyDescent="0.25">
      <c r="C2">
        <v>2021</v>
      </c>
      <c r="E2" t="s">
        <v>24</v>
      </c>
      <c r="G2">
        <v>1088</v>
      </c>
    </row>
    <row r="3" spans="2:19" x14ac:dyDescent="0.25">
      <c r="C3" t="s">
        <v>21</v>
      </c>
      <c r="E3">
        <v>1570.33</v>
      </c>
      <c r="F3">
        <f>E4-E3</f>
        <v>16.100000000000136</v>
      </c>
      <c r="G3">
        <v>925</v>
      </c>
    </row>
    <row r="4" spans="2:19" x14ac:dyDescent="0.25">
      <c r="B4" t="s">
        <v>20</v>
      </c>
      <c r="C4" t="s">
        <v>22</v>
      </c>
      <c r="D4" t="s">
        <v>23</v>
      </c>
      <c r="E4">
        <v>1586.43</v>
      </c>
      <c r="G4">
        <f>G2-G3</f>
        <v>163</v>
      </c>
    </row>
    <row r="5" spans="2:19" x14ac:dyDescent="0.25">
      <c r="G5">
        <f>G4+G21</f>
        <v>0</v>
      </c>
    </row>
    <row r="6" spans="2:19" x14ac:dyDescent="0.25">
      <c r="B6" t="s">
        <v>25</v>
      </c>
      <c r="C6" t="s">
        <v>29</v>
      </c>
      <c r="D6" t="s">
        <v>27</v>
      </c>
      <c r="E6" t="s">
        <v>26</v>
      </c>
      <c r="F6" t="s">
        <v>28</v>
      </c>
      <c r="I6" t="s">
        <v>33</v>
      </c>
      <c r="K6" t="s">
        <v>52</v>
      </c>
    </row>
    <row r="7" spans="2:19" x14ac:dyDescent="0.25">
      <c r="B7">
        <v>199</v>
      </c>
      <c r="C7">
        <v>5000</v>
      </c>
      <c r="D7">
        <v>142</v>
      </c>
      <c r="E7">
        <v>4508</v>
      </c>
    </row>
    <row r="8" spans="2:19" x14ac:dyDescent="0.25">
      <c r="C8">
        <v>330</v>
      </c>
      <c r="E8">
        <v>1000</v>
      </c>
      <c r="I8" t="s">
        <v>30</v>
      </c>
      <c r="K8">
        <v>258671</v>
      </c>
      <c r="M8" t="s">
        <v>41</v>
      </c>
      <c r="O8" s="4"/>
      <c r="R8">
        <f>G2+K8+K15</f>
        <v>309259</v>
      </c>
    </row>
    <row r="9" spans="2:19" x14ac:dyDescent="0.25">
      <c r="I9" t="s">
        <v>31</v>
      </c>
      <c r="K9">
        <f>273569+567</f>
        <v>274136</v>
      </c>
      <c r="M9" t="s">
        <v>39</v>
      </c>
      <c r="O9" s="4">
        <v>-9</v>
      </c>
    </row>
    <row r="10" spans="2:19" x14ac:dyDescent="0.25">
      <c r="J10" t="s">
        <v>32</v>
      </c>
      <c r="K10">
        <f>K8-K9</f>
        <v>-15465</v>
      </c>
      <c r="M10" t="s">
        <v>25</v>
      </c>
      <c r="O10" s="4">
        <v>199</v>
      </c>
    </row>
    <row r="11" spans="2:19" x14ac:dyDescent="0.25">
      <c r="I11" t="s">
        <v>60</v>
      </c>
      <c r="K11">
        <v>0</v>
      </c>
      <c r="M11" t="s">
        <v>42</v>
      </c>
      <c r="O11" s="4">
        <v>142</v>
      </c>
    </row>
    <row r="12" spans="2:19" x14ac:dyDescent="0.25">
      <c r="I12" t="s">
        <v>24</v>
      </c>
      <c r="J12" t="s">
        <v>24</v>
      </c>
      <c r="K12">
        <f>K10+K11</f>
        <v>-15465</v>
      </c>
      <c r="M12" t="s">
        <v>43</v>
      </c>
      <c r="O12" s="4">
        <v>0</v>
      </c>
    </row>
    <row r="13" spans="2:19" x14ac:dyDescent="0.25">
      <c r="I13" s="3"/>
      <c r="J13" s="3"/>
      <c r="K13" s="3"/>
      <c r="M13" t="s">
        <v>44</v>
      </c>
      <c r="O13" s="4">
        <v>5330</v>
      </c>
    </row>
    <row r="14" spans="2:19" x14ac:dyDescent="0.25">
      <c r="I14" t="s">
        <v>34</v>
      </c>
      <c r="J14">
        <v>641</v>
      </c>
      <c r="O14" s="4"/>
      <c r="P14" s="4">
        <f>SUM(O9:O13)</f>
        <v>5662</v>
      </c>
      <c r="Q14">
        <f>K12*-1</f>
        <v>15465</v>
      </c>
      <c r="R14" s="4">
        <f>Q14-P14</f>
        <v>9803</v>
      </c>
      <c r="S14" s="4">
        <f>R8+R14</f>
        <v>319062</v>
      </c>
    </row>
    <row r="15" spans="2:19" x14ac:dyDescent="0.25">
      <c r="I15" t="s">
        <v>35</v>
      </c>
      <c r="K15">
        <v>49500</v>
      </c>
      <c r="O15" s="4"/>
    </row>
    <row r="16" spans="2:19" x14ac:dyDescent="0.25">
      <c r="I16" t="s">
        <v>36</v>
      </c>
      <c r="K16">
        <v>0</v>
      </c>
      <c r="O16" s="5">
        <v>19</v>
      </c>
      <c r="P16" s="3">
        <v>18</v>
      </c>
      <c r="Q16">
        <v>20</v>
      </c>
      <c r="R16">
        <v>21</v>
      </c>
    </row>
    <row r="17" spans="2:18" x14ac:dyDescent="0.25">
      <c r="K17">
        <f>K15</f>
        <v>49500</v>
      </c>
      <c r="M17" t="s">
        <v>36</v>
      </c>
      <c r="N17">
        <v>360</v>
      </c>
      <c r="O17">
        <v>211762</v>
      </c>
      <c r="P17">
        <v>186604</v>
      </c>
      <c r="Q17">
        <v>258671</v>
      </c>
      <c r="R17">
        <f>K9</f>
        <v>274136</v>
      </c>
    </row>
    <row r="18" spans="2:18" x14ac:dyDescent="0.25">
      <c r="I18" t="s">
        <v>37</v>
      </c>
      <c r="K18">
        <v>8.51</v>
      </c>
      <c r="M18" t="s">
        <v>45</v>
      </c>
      <c r="N18">
        <v>641</v>
      </c>
      <c r="O18">
        <v>92000</v>
      </c>
      <c r="P18">
        <v>95024</v>
      </c>
      <c r="Q18">
        <v>49500</v>
      </c>
      <c r="R18">
        <f>K22</f>
        <v>44000</v>
      </c>
    </row>
    <row r="19" spans="2:18" x14ac:dyDescent="0.25">
      <c r="I19" t="s">
        <v>26</v>
      </c>
      <c r="K19">
        <v>-5508</v>
      </c>
      <c r="M19" t="s">
        <v>46</v>
      </c>
      <c r="N19">
        <v>130</v>
      </c>
      <c r="O19">
        <v>1570</v>
      </c>
      <c r="P19">
        <v>4625</v>
      </c>
      <c r="Q19">
        <v>1088</v>
      </c>
      <c r="R19">
        <f>G3</f>
        <v>925</v>
      </c>
    </row>
    <row r="20" spans="2:18" x14ac:dyDescent="0.25">
      <c r="I20" t="s">
        <v>38</v>
      </c>
      <c r="K20">
        <v>-0.51</v>
      </c>
      <c r="M20" t="s">
        <v>53</v>
      </c>
      <c r="N20">
        <v>915</v>
      </c>
      <c r="O20">
        <v>2815</v>
      </c>
      <c r="P20">
        <v>2166</v>
      </c>
    </row>
    <row r="21" spans="2:18" x14ac:dyDescent="0.25">
      <c r="B21">
        <f>SUM(B7:B20)</f>
        <v>199</v>
      </c>
      <c r="C21">
        <f t="shared" ref="C21:F21" si="0">SUM(C7:C20)</f>
        <v>5330</v>
      </c>
      <c r="D21">
        <f t="shared" si="0"/>
        <v>142</v>
      </c>
      <c r="E21">
        <f t="shared" si="0"/>
        <v>5508</v>
      </c>
      <c r="F21">
        <f t="shared" si="0"/>
        <v>0</v>
      </c>
      <c r="G21">
        <f>E21-D21-C21-B21</f>
        <v>-163</v>
      </c>
      <c r="I21" t="s">
        <v>59</v>
      </c>
      <c r="K21">
        <v>0</v>
      </c>
      <c r="M21" t="s">
        <v>54</v>
      </c>
      <c r="N21" t="s">
        <v>55</v>
      </c>
      <c r="O21">
        <v>50</v>
      </c>
      <c r="P21">
        <v>50</v>
      </c>
    </row>
    <row r="22" spans="2:18" x14ac:dyDescent="0.25">
      <c r="J22" t="s">
        <v>40</v>
      </c>
      <c r="K22">
        <f>SUM(K17:K21)</f>
        <v>44000</v>
      </c>
      <c r="O22" s="4">
        <f>SUM(O17:O21)</f>
        <v>308197</v>
      </c>
      <c r="P22">
        <f>SUM(P17:P21)</f>
        <v>288469</v>
      </c>
      <c r="Q22" s="4">
        <f>SUM(Q17:Q21)</f>
        <v>309259</v>
      </c>
      <c r="R22" s="4">
        <f>SUM(R17:R21)</f>
        <v>319061</v>
      </c>
    </row>
    <row r="23" spans="2:18" x14ac:dyDescent="0.25">
      <c r="R23" s="4"/>
    </row>
    <row r="24" spans="2:18" x14ac:dyDescent="0.25">
      <c r="G24" t="s">
        <v>24</v>
      </c>
      <c r="O24" s="4"/>
      <c r="Q24" s="4"/>
    </row>
    <row r="27" spans="2:18" x14ac:dyDescent="0.25">
      <c r="P27" t="s">
        <v>24</v>
      </c>
    </row>
    <row r="30" spans="2:18" x14ac:dyDescent="0.25">
      <c r="O30" s="4"/>
    </row>
    <row r="31" spans="2:18" x14ac:dyDescent="0.25">
      <c r="O31" s="4"/>
    </row>
    <row r="32" spans="2:18" x14ac:dyDescent="0.25">
      <c r="O32" s="4"/>
    </row>
    <row r="33" spans="15:15" x14ac:dyDescent="0.25">
      <c r="O33" s="4"/>
    </row>
    <row r="34" spans="15:15" x14ac:dyDescent="0.25">
      <c r="O34" s="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1"/>
  <sheetViews>
    <sheetView tabSelected="1" workbookViewId="0">
      <selection activeCell="L34" sqref="L34"/>
    </sheetView>
  </sheetViews>
  <sheetFormatPr defaultRowHeight="15" x14ac:dyDescent="0.25"/>
  <cols>
    <col min="1" max="1" width="2.42578125" customWidth="1"/>
    <col min="3" max="3" width="3.5703125" customWidth="1"/>
    <col min="4" max="4" width="17.7109375" customWidth="1"/>
  </cols>
  <sheetData>
    <row r="3" spans="2:12" x14ac:dyDescent="0.25">
      <c r="B3" t="s">
        <v>6</v>
      </c>
    </row>
    <row r="5" spans="2:12" x14ac:dyDescent="0.25">
      <c r="C5" s="8"/>
      <c r="D5" s="8"/>
      <c r="E5" s="11" t="s">
        <v>7</v>
      </c>
      <c r="F5" s="11"/>
      <c r="G5" s="11"/>
      <c r="H5" s="11"/>
      <c r="I5" s="11"/>
      <c r="J5" s="8"/>
      <c r="K5" s="8"/>
      <c r="L5" s="8"/>
    </row>
    <row r="6" spans="2:12" x14ac:dyDescent="0.25">
      <c r="C6" s="1"/>
      <c r="D6" s="6"/>
      <c r="E6" s="6"/>
      <c r="F6" s="6"/>
      <c r="G6" s="9">
        <v>2020</v>
      </c>
      <c r="H6" s="9">
        <v>2021</v>
      </c>
      <c r="I6" s="9">
        <v>2022</v>
      </c>
      <c r="J6" s="9">
        <v>2023</v>
      </c>
      <c r="K6" s="9">
        <v>2024</v>
      </c>
      <c r="L6" s="9">
        <v>2025</v>
      </c>
    </row>
    <row r="7" spans="2:12" x14ac:dyDescent="0.25">
      <c r="C7" s="1"/>
      <c r="D7" s="6"/>
      <c r="E7" s="6"/>
      <c r="F7" s="6"/>
      <c r="G7" s="9"/>
      <c r="H7" s="9"/>
      <c r="I7" s="9"/>
      <c r="J7" s="9"/>
      <c r="K7" s="9"/>
      <c r="L7" s="9"/>
    </row>
    <row r="8" spans="2:12" x14ac:dyDescent="0.25">
      <c r="C8" s="1"/>
      <c r="D8" s="6" t="s">
        <v>0</v>
      </c>
      <c r="E8" s="6"/>
      <c r="F8" s="6"/>
      <c r="G8" s="9">
        <v>308</v>
      </c>
      <c r="H8" s="9">
        <f>G16</f>
        <v>295</v>
      </c>
      <c r="I8" s="9">
        <f>H16</f>
        <v>283</v>
      </c>
      <c r="J8" s="9">
        <f>I16</f>
        <v>274</v>
      </c>
      <c r="K8" s="9">
        <f>J16</f>
        <v>265</v>
      </c>
      <c r="L8" s="9">
        <f>K16</f>
        <v>256</v>
      </c>
    </row>
    <row r="9" spans="2:12" x14ac:dyDescent="0.25">
      <c r="C9" s="1"/>
      <c r="D9" s="6" t="s">
        <v>16</v>
      </c>
      <c r="E9" s="6"/>
      <c r="F9" s="6"/>
      <c r="G9" s="9">
        <v>3</v>
      </c>
      <c r="H9" s="9">
        <v>5</v>
      </c>
      <c r="I9" s="9">
        <v>7</v>
      </c>
      <c r="J9" s="9">
        <v>8</v>
      </c>
      <c r="K9" s="9">
        <v>7</v>
      </c>
      <c r="L9" s="9">
        <v>8</v>
      </c>
    </row>
    <row r="10" spans="2:12" x14ac:dyDescent="0.25">
      <c r="C10" s="1"/>
      <c r="D10" s="7" t="s">
        <v>18</v>
      </c>
      <c r="E10" s="6"/>
      <c r="F10" s="6"/>
      <c r="G10" s="9">
        <f t="shared" ref="G10:I10" si="0">G8+G9</f>
        <v>311</v>
      </c>
      <c r="H10" s="9">
        <f t="shared" si="0"/>
        <v>300</v>
      </c>
      <c r="I10" s="9">
        <f t="shared" si="0"/>
        <v>290</v>
      </c>
      <c r="J10" s="9">
        <f>SUM(J8:J9)</f>
        <v>282</v>
      </c>
      <c r="K10" s="9">
        <f t="shared" ref="K10:L10" si="1">SUM(K8:K9)</f>
        <v>272</v>
      </c>
      <c r="L10" s="9">
        <f t="shared" si="1"/>
        <v>264</v>
      </c>
    </row>
    <row r="11" spans="2:12" x14ac:dyDescent="0.25">
      <c r="C11" s="1"/>
      <c r="D11" s="6" t="s">
        <v>17</v>
      </c>
      <c r="E11" s="6"/>
      <c r="F11" s="6"/>
      <c r="G11" s="9">
        <v>15</v>
      </c>
      <c r="H11" s="9">
        <v>15</v>
      </c>
      <c r="I11" s="9">
        <v>15</v>
      </c>
      <c r="J11" s="9">
        <v>15</v>
      </c>
      <c r="K11" s="9">
        <v>15</v>
      </c>
      <c r="L11" s="9">
        <v>15</v>
      </c>
    </row>
    <row r="12" spans="2:12" x14ac:dyDescent="0.25">
      <c r="C12" s="1"/>
      <c r="D12" s="7" t="s">
        <v>19</v>
      </c>
      <c r="E12" s="6"/>
      <c r="F12" s="6"/>
      <c r="G12" s="9">
        <f t="shared" ref="G12:L12" si="2">G10-G11</f>
        <v>296</v>
      </c>
      <c r="H12" s="9">
        <f t="shared" si="2"/>
        <v>285</v>
      </c>
      <c r="I12" s="9">
        <f t="shared" si="2"/>
        <v>275</v>
      </c>
      <c r="J12" s="9">
        <f t="shared" si="2"/>
        <v>267</v>
      </c>
      <c r="K12" s="9">
        <f t="shared" si="2"/>
        <v>257</v>
      </c>
      <c r="L12" s="9">
        <f t="shared" si="2"/>
        <v>249</v>
      </c>
    </row>
    <row r="13" spans="2:12" x14ac:dyDescent="0.25">
      <c r="C13" s="1"/>
      <c r="D13" s="6" t="s">
        <v>62</v>
      </c>
      <c r="E13" s="6"/>
      <c r="F13" s="6"/>
      <c r="G13" s="9" t="s">
        <v>63</v>
      </c>
      <c r="H13" s="9"/>
      <c r="I13" s="9"/>
      <c r="J13" s="9"/>
      <c r="K13" s="9"/>
      <c r="L13" s="9"/>
    </row>
    <row r="14" spans="2:12" x14ac:dyDescent="0.25">
      <c r="C14" s="1"/>
      <c r="D14" s="6"/>
      <c r="E14" s="6"/>
      <c r="F14" s="6"/>
      <c r="G14" s="9"/>
      <c r="H14" s="9"/>
      <c r="I14" s="9"/>
      <c r="J14" s="9"/>
      <c r="K14" s="9"/>
      <c r="L14" s="9"/>
    </row>
    <row r="15" spans="2:12" x14ac:dyDescent="0.25">
      <c r="C15" s="1"/>
      <c r="D15" s="6" t="s">
        <v>8</v>
      </c>
      <c r="E15" s="6"/>
      <c r="F15" s="6"/>
      <c r="G15" s="9">
        <v>1</v>
      </c>
      <c r="H15" s="9">
        <v>2</v>
      </c>
      <c r="I15" s="9">
        <v>1</v>
      </c>
      <c r="J15" s="9">
        <v>2</v>
      </c>
      <c r="K15" s="9">
        <v>1</v>
      </c>
      <c r="L15" s="9">
        <v>2</v>
      </c>
    </row>
    <row r="16" spans="2:12" x14ac:dyDescent="0.25">
      <c r="C16" s="1"/>
      <c r="D16" s="6" t="s">
        <v>61</v>
      </c>
      <c r="E16" s="6"/>
      <c r="F16" s="6"/>
      <c r="G16" s="9">
        <f t="shared" ref="G16:L16" si="3">G12-G15</f>
        <v>295</v>
      </c>
      <c r="H16" s="9">
        <f t="shared" si="3"/>
        <v>283</v>
      </c>
      <c r="I16" s="9">
        <f t="shared" si="3"/>
        <v>274</v>
      </c>
      <c r="J16" s="9">
        <f t="shared" si="3"/>
        <v>265</v>
      </c>
      <c r="K16" s="9">
        <f t="shared" si="3"/>
        <v>256</v>
      </c>
      <c r="L16" s="9">
        <f t="shared" si="3"/>
        <v>247</v>
      </c>
    </row>
    <row r="17" spans="3:12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</row>
    <row r="21" spans="3:12" x14ac:dyDescent="0.25">
      <c r="D21" s="2" t="s">
        <v>9</v>
      </c>
      <c r="E21" s="2"/>
      <c r="F21" s="2"/>
      <c r="G21" s="2"/>
      <c r="I21" t="s">
        <v>69</v>
      </c>
    </row>
    <row r="22" spans="3:12" x14ac:dyDescent="0.25">
      <c r="D22" s="2"/>
      <c r="E22" s="2"/>
      <c r="F22" s="2"/>
      <c r="G22" s="2"/>
    </row>
    <row r="23" spans="3:12" x14ac:dyDescent="0.25">
      <c r="D23" s="2"/>
      <c r="E23" s="2" t="s">
        <v>10</v>
      </c>
      <c r="F23" s="2"/>
      <c r="G23" s="2"/>
      <c r="I23" t="s">
        <v>75</v>
      </c>
    </row>
    <row r="24" spans="3:12" x14ac:dyDescent="0.25">
      <c r="D24" s="2"/>
      <c r="E24" s="2"/>
      <c r="F24" s="2"/>
      <c r="G24" s="2"/>
      <c r="I24" t="s">
        <v>70</v>
      </c>
      <c r="L24" t="s">
        <v>71</v>
      </c>
    </row>
    <row r="25" spans="3:12" x14ac:dyDescent="0.25">
      <c r="D25" s="2" t="s">
        <v>11</v>
      </c>
      <c r="E25" s="2"/>
      <c r="F25" s="2"/>
      <c r="G25" s="2">
        <v>319</v>
      </c>
      <c r="I25" t="s">
        <v>72</v>
      </c>
    </row>
    <row r="26" spans="3:12" x14ac:dyDescent="0.25">
      <c r="D26" s="2" t="s">
        <v>12</v>
      </c>
      <c r="E26" s="2"/>
      <c r="F26" s="2"/>
      <c r="G26" s="2"/>
      <c r="I26" t="s">
        <v>73</v>
      </c>
    </row>
    <row r="27" spans="3:12" x14ac:dyDescent="0.25">
      <c r="D27" s="2" t="s">
        <v>13</v>
      </c>
      <c r="E27" s="2"/>
      <c r="F27" s="2"/>
      <c r="G27" s="2">
        <v>0</v>
      </c>
    </row>
    <row r="28" spans="3:12" x14ac:dyDescent="0.25">
      <c r="D28" s="2" t="s">
        <v>14</v>
      </c>
      <c r="E28" s="2"/>
      <c r="F28" s="2"/>
      <c r="G28" s="2">
        <v>0</v>
      </c>
      <c r="I28" t="s">
        <v>76</v>
      </c>
    </row>
    <row r="29" spans="3:12" x14ac:dyDescent="0.25">
      <c r="D29" s="2"/>
      <c r="E29" s="2"/>
      <c r="F29" s="2"/>
      <c r="G29" s="2"/>
      <c r="I29" t="s">
        <v>78</v>
      </c>
    </row>
    <row r="30" spans="3:12" x14ac:dyDescent="0.25">
      <c r="D30" s="2" t="s">
        <v>15</v>
      </c>
      <c r="E30" s="2"/>
      <c r="F30" s="2"/>
      <c r="G30" s="2"/>
    </row>
    <row r="31" spans="3:12" x14ac:dyDescent="0.25">
      <c r="D31" s="2" t="s">
        <v>74</v>
      </c>
      <c r="E31" s="2"/>
      <c r="F31" s="2"/>
      <c r="G31" s="2">
        <f>G25-G27-G28</f>
        <v>319</v>
      </c>
      <c r="I31" t="s">
        <v>77</v>
      </c>
    </row>
  </sheetData>
  <mergeCells count="1">
    <mergeCell ref="E5:I5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Blad4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</dc:creator>
  <cp:lastModifiedBy>Bram Wesselo</cp:lastModifiedBy>
  <cp:lastPrinted>2022-09-21T21:56:10Z</cp:lastPrinted>
  <dcterms:created xsi:type="dcterms:W3CDTF">2018-01-20T14:42:53Z</dcterms:created>
  <dcterms:modified xsi:type="dcterms:W3CDTF">2022-10-31T20:36:07Z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-1168425241</vt:i4>
  </property>
  <property fmtid="{D5CDD505-2E9C-101B-9397-08002B2CF9AE}" pid="3" name="_NewReviewCycle">
    <vt:lpwstr/>
  </property>
  <property fmtid="{D5CDD505-2E9C-101B-9397-08002B2CF9AE}" pid="4" name="_EmailSubject">
    <vt:lpwstr>HdW 21 </vt:lpwstr>
  </property>
  <property fmtid="{D5CDD505-2E9C-101B-9397-08002B2CF9AE}" pid="5" name="_AuthorEmail">
    <vt:lpwstr>info@lama.nl</vt:lpwstr>
  </property>
  <property fmtid="{D5CDD505-2E9C-101B-9397-08002B2CF9AE}" pid="6" name="_AuthorEmailDisplayName">
    <vt:lpwstr>Lama Geldermalsen</vt:lpwstr>
  </property>
  <property fmtid="{D5CDD505-2E9C-101B-9397-08002B2CF9AE}" pid="7" name="_ReviewingToolsShownOnce">
    <vt:lpwstr/>
  </property>
</Properties>
</file>